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ไตรมาสที่ 2" sheetId="6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2" i="6"/>
  <c r="E40"/>
  <c r="K40" s="1"/>
  <c r="E39"/>
  <c r="K39" s="1"/>
  <c r="E37"/>
  <c r="E36"/>
  <c r="E35"/>
  <c r="E34"/>
  <c r="E33"/>
  <c r="E31"/>
  <c r="E30"/>
  <c r="E17"/>
  <c r="K17" s="1"/>
  <c r="E16"/>
  <c r="K16" s="1"/>
  <c r="E15"/>
  <c r="K15" s="1"/>
  <c r="E13"/>
  <c r="E12"/>
  <c r="E11"/>
  <c r="E10"/>
  <c r="E9"/>
  <c r="I41"/>
  <c r="G41"/>
  <c r="C41"/>
  <c r="E38"/>
  <c r="K38" s="1"/>
  <c r="K37"/>
  <c r="K36"/>
  <c r="K35"/>
  <c r="K34"/>
  <c r="K33"/>
  <c r="K32"/>
  <c r="K31"/>
  <c r="K30"/>
  <c r="I18"/>
  <c r="I42" s="1"/>
  <c r="G18"/>
  <c r="G42" s="1"/>
  <c r="C18"/>
  <c r="K14"/>
  <c r="K13"/>
  <c r="K12"/>
  <c r="K11"/>
  <c r="K10"/>
  <c r="K9"/>
  <c r="E18" l="1"/>
  <c r="K18" s="1"/>
  <c r="E41"/>
  <c r="K41" s="1"/>
  <c r="C42"/>
  <c r="K42" l="1"/>
  <c r="E42"/>
</calcChain>
</file>

<file path=xl/sharedStrings.xml><?xml version="1.0" encoding="utf-8"?>
<sst xmlns="http://schemas.openxmlformats.org/spreadsheetml/2006/main" count="49" uniqueCount="43">
  <si>
    <t>เทศบาลตำบลบ้านนา</t>
  </si>
  <si>
    <t>อำเภอศรีนครินทร์  จังหวัดพัทลุง</t>
  </si>
  <si>
    <t>รายงานรายรับ-รายจ่าย</t>
  </si>
  <si>
    <t>รายรับ</t>
  </si>
  <si>
    <t>ภาษีอากร</t>
  </si>
  <si>
    <t>ค่าธรรมเนียมค่าปรับและใบอนุญาต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</si>
  <si>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</si>
  <si>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</si>
  <si>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</si>
  <si>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</si>
  <si>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</si>
  <si>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</si>
  <si>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</si>
  <si>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รวมรายรับ</t>
  </si>
  <si>
    <t>รายจ่าย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</si>
  <si>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</si>
  <si>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</si>
  <si>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</si>
  <si>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</si>
  <si>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</si>
  <si>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</si>
  <si>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</si>
  <si>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</si>
  <si>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</si>
  <si>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</si>
  <si>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</si>
  <si>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รวมรายจ่าย</t>
  </si>
  <si>
    <t>หน่วย:บาท</t>
  </si>
  <si>
    <t>(นางสาวณ วันเพ็ญ  หมายสี)</t>
  </si>
  <si>
    <t>(นายมนพพร  เขมะวนิช)</t>
  </si>
  <si>
    <t>(นายคำน้อย  หนูแสง)</t>
  </si>
  <si>
    <t>ผู้อำนวยการกองคลัง</t>
  </si>
  <si>
    <t>ปลัดเทศบาล</t>
  </si>
  <si>
    <t>นายกเทศมนตรีตำบลบ้านนา</t>
  </si>
  <si>
    <t>รายรับ สูง (ต่ำ) กว่า รายจ่าย</t>
  </si>
  <si>
    <t>ไตรมาส 1</t>
  </si>
  <si>
    <t>ไตรมาส 2</t>
  </si>
  <si>
    <t>ไตรมาส 3</t>
  </si>
  <si>
    <t>ไตรมาส 4</t>
  </si>
  <si>
    <t>รวม</t>
  </si>
  <si>
    <t xml:space="preserve"> - 2 -</t>
  </si>
  <si>
    <t>ปีงบประมาณ พ.ศ….. 2562…. ประจำไตรมาสที่ …2....</t>
  </si>
  <si>
    <t>วันที่…. 1  มกราคม 2562…. ถึง วันที่…. 31  มีนาคม 2562….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</si>
</sst>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topLeftCell="A31" workbookViewId="0">
      <selection activeCell="C36" sqref="C36"/>
    </sheetView>
  </sheetViews>
  <sheetFormatPr defaultRowHeight="21"/>
  <cols>
    <col min="1" max="1" width="7.125" style="1" customWidth="1"/>
    <col min="2" max="2" width="29.875" style="1" customWidth="1"/>
    <col min="3" max="3" width="16.625" style="1" customWidth="1"/>
    <col min="4" max="4" width="2.125" style="1" customWidth="1"/>
    <col min="5" max="5" width="16.625" style="1" customWidth="1"/>
    <col min="6" max="6" width="2.25" style="1" customWidth="1"/>
    <col min="7" max="7" width="16.625" style="1" customWidth="1"/>
    <col min="8" max="8" width="2.5" style="1" customWidth="1"/>
    <col min="9" max="9" width="16.625" style="1" customWidth="1"/>
    <col min="10" max="10" width="2.625" style="1" customWidth="1"/>
    <col min="11" max="11" width="16.625" style="1" customWidth="1"/>
    <col min="12" max="12" width="9" style="1"/>
    <col min="13" max="13" width="13.375" style="1" bestFit="1" customWidth="1"/>
    <col min="14" max="16384" width="9" style="1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10" t="s">
        <v>41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s="10" t="s">
        <v>42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>
      <c r="K6" s="8" t="s">
        <v>27</v>
      </c>
    </row>
    <row r="7" spans="1:11">
      <c r="C7" s="8" t="s">
        <v>35</v>
      </c>
      <c r="D7" s="8"/>
      <c r="E7" s="8" t="s">
        <v>36</v>
      </c>
      <c r="F7" s="8"/>
      <c r="G7" s="8" t="s">
        <v>37</v>
      </c>
      <c r="H7" s="8"/>
      <c r="I7" s="8" t="s">
        <v>38</v>
      </c>
      <c r="K7" s="8" t="s">
        <v>39</v>
      </c>
    </row>
    <row r="8" spans="1:11">
      <c r="A8" s="2" t="s">
        <v>3</v>
      </c>
    </row>
    <row r="9" spans="1:11">
      <c r="B9" s="1" t="s">
        <v>4</v>
      </c>
      <c r="C9" s="3">
        <v>134734.01</v>
      </c>
      <c r="E9" s="3">
        <f>237822.91-C9</f>
        <v>103088.9</v>
      </c>
      <c r="G9" s="3">
        <v>0</v>
      </c>
      <c r="I9" s="3">
        <v>0</v>
      </c>
      <c r="K9" s="9">
        <f>C9+E9+G9+I9</f>
        <v>237822.91</v>
      </c>
    </row>
    <row r="10" spans="1:11">
      <c r="B10" s="1" t="s">
        <v>5</v>
      </c>
      <c r="C10" s="3">
        <v>88125.2</v>
      </c>
      <c r="E10" s="3">
        <f>182803.7-C10</f>
        <v>94678.500000000015</v>
      </c>
      <c r="G10" s="3">
        <v>0</v>
      </c>
      <c r="I10" s="3">
        <v>0</v>
      </c>
      <c r="K10" s="9">
        <f t="shared" ref="K10:K18" si="0">C10+E10+G10+I10</f>
        <v>182803.7</v>
      </c>
    </row>
    <row r="11" spans="1:11">
      <c r="B11" s="1" t="s">
        <v>6</v>
      </c>
      <c r="C11" s="3">
        <v>2971.84</v>
      </c>
      <c r="E11" s="3">
        <f>12253.73-C11</f>
        <v>9281.89</v>
      </c>
      <c r="G11" s="3">
        <v>0</v>
      </c>
      <c r="I11" s="3">
        <v>0</v>
      </c>
      <c r="K11" s="9">
        <f t="shared" si="0"/>
        <v>12253.73</v>
      </c>
    </row>
    <row r="12" spans="1:11">
      <c r="B12" s="1" t="s">
        <v>7</v>
      </c>
      <c r="C12" s="3">
        <v>31304</v>
      </c>
      <c r="E12" s="3">
        <f>71956-C12</f>
        <v>40652</v>
      </c>
      <c r="G12" s="3">
        <v>0</v>
      </c>
      <c r="I12" s="3">
        <v>0</v>
      </c>
      <c r="K12" s="9">
        <f t="shared" si="0"/>
        <v>71956</v>
      </c>
    </row>
    <row r="13" spans="1:11">
      <c r="B13" s="1" t="s">
        <v>8</v>
      </c>
      <c r="C13" s="3">
        <v>4010</v>
      </c>
      <c r="E13" s="3">
        <f>55560-C13</f>
        <v>51550</v>
      </c>
      <c r="G13" s="3">
        <v>0</v>
      </c>
      <c r="I13" s="3">
        <v>0</v>
      </c>
      <c r="K13" s="9">
        <f t="shared" si="0"/>
        <v>55560</v>
      </c>
    </row>
    <row r="14" spans="1:11">
      <c r="B14" s="1" t="s">
        <v>9</v>
      </c>
      <c r="C14" s="3">
        <v>0</v>
      </c>
      <c r="E14" s="3">
        <v>0</v>
      </c>
      <c r="G14" s="3">
        <v>0</v>
      </c>
      <c r="I14" s="3">
        <v>0</v>
      </c>
      <c r="K14" s="9">
        <f t="shared" si="0"/>
        <v>0</v>
      </c>
    </row>
    <row r="15" spans="1:11">
      <c r="B15" s="1" t="s">
        <v>10</v>
      </c>
      <c r="C15" s="3">
        <v>3317274.55</v>
      </c>
      <c r="E15" s="3">
        <f>7407339.58-C15</f>
        <v>4090065.0300000003</v>
      </c>
      <c r="G15" s="3">
        <v>0</v>
      </c>
      <c r="I15" s="3">
        <v>0</v>
      </c>
      <c r="K15" s="9">
        <f t="shared" si="0"/>
        <v>7407339.5800000001</v>
      </c>
    </row>
    <row r="16" spans="1:11">
      <c r="B16" s="1" t="s">
        <v>11</v>
      </c>
      <c r="C16" s="3">
        <v>8968516</v>
      </c>
      <c r="E16" s="3">
        <f>17790061-C16</f>
        <v>8821545</v>
      </c>
      <c r="G16" s="3">
        <v>0</v>
      </c>
      <c r="I16" s="3">
        <v>0</v>
      </c>
      <c r="K16" s="9">
        <f t="shared" si="0"/>
        <v>17790061</v>
      </c>
    </row>
    <row r="17" spans="1:13">
      <c r="B17" s="1" t="s">
        <v>12</v>
      </c>
      <c r="C17" s="3">
        <v>3617</v>
      </c>
      <c r="E17" s="3">
        <f>235827-C17</f>
        <v>232210</v>
      </c>
      <c r="G17" s="3">
        <v>0</v>
      </c>
      <c r="I17" s="3">
        <v>0</v>
      </c>
      <c r="K17" s="9">
        <f t="shared" si="0"/>
        <v>235827</v>
      </c>
      <c r="M17" s="3"/>
    </row>
    <row r="18" spans="1:13">
      <c r="A18" s="2"/>
      <c r="B18" s="2" t="s">
        <v>13</v>
      </c>
      <c r="C18" s="5">
        <f>SUM(C9:C17)</f>
        <v>12550552.6</v>
      </c>
      <c r="D18" s="2"/>
      <c r="E18" s="5">
        <f>SUM(E8:E17)</f>
        <v>13443071.32</v>
      </c>
      <c r="F18" s="2"/>
      <c r="G18" s="5">
        <f>SUM(G9:G17)</f>
        <v>0</v>
      </c>
      <c r="H18" s="2"/>
      <c r="I18" s="5">
        <f>SUM(I9:I17)</f>
        <v>0</v>
      </c>
      <c r="J18" s="2"/>
      <c r="K18" s="5">
        <f t="shared" si="0"/>
        <v>25993623.920000002</v>
      </c>
    </row>
    <row r="26" spans="1:13">
      <c r="A26" s="11" t="s">
        <v>40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3">
      <c r="K27" s="8" t="s">
        <v>27</v>
      </c>
    </row>
    <row r="28" spans="1:13">
      <c r="C28" s="8" t="s">
        <v>35</v>
      </c>
      <c r="D28" s="8"/>
      <c r="E28" s="8" t="s">
        <v>36</v>
      </c>
      <c r="F28" s="8"/>
      <c r="G28" s="8" t="s">
        <v>37</v>
      </c>
      <c r="H28" s="8"/>
      <c r="I28" s="8" t="s">
        <v>38</v>
      </c>
      <c r="K28" s="8" t="s">
        <v>39</v>
      </c>
    </row>
    <row r="29" spans="1:13">
      <c r="A29" s="2" t="s">
        <v>14</v>
      </c>
    </row>
    <row r="30" spans="1:13">
      <c r="B30" s="1" t="s">
        <v>15</v>
      </c>
      <c r="C30" s="3">
        <v>3789745.93</v>
      </c>
      <c r="E30" s="3">
        <f>7692534.93-C30</f>
        <v>3902788.9999999995</v>
      </c>
      <c r="G30" s="3">
        <v>0</v>
      </c>
      <c r="I30" s="3">
        <v>0</v>
      </c>
      <c r="K30" s="9">
        <f>C30+E30+G30+I30</f>
        <v>7692534.9299999997</v>
      </c>
    </row>
    <row r="31" spans="1:13">
      <c r="B31" s="1" t="s">
        <v>16</v>
      </c>
      <c r="C31" s="3">
        <v>656160</v>
      </c>
      <c r="E31" s="3">
        <f>1293000-C31</f>
        <v>636840</v>
      </c>
      <c r="G31" s="3">
        <v>0</v>
      </c>
      <c r="I31" s="3">
        <v>0</v>
      </c>
      <c r="K31" s="9">
        <f t="shared" ref="K31:K40" si="1">C31+E31+G31+I31</f>
        <v>1293000</v>
      </c>
    </row>
    <row r="32" spans="1:13">
      <c r="B32" s="1" t="s">
        <v>17</v>
      </c>
      <c r="C32" s="3">
        <v>3291074</v>
      </c>
      <c r="E32" s="3">
        <f>6746046-C32</f>
        <v>3454972</v>
      </c>
      <c r="G32" s="3">
        <v>0</v>
      </c>
      <c r="I32" s="3">
        <v>0</v>
      </c>
      <c r="K32" s="9">
        <f t="shared" si="1"/>
        <v>6746046</v>
      </c>
    </row>
    <row r="33" spans="1:11">
      <c r="B33" s="1" t="s">
        <v>18</v>
      </c>
      <c r="C33" s="3">
        <v>42193</v>
      </c>
      <c r="E33" s="3">
        <f>98306-C33</f>
        <v>56113</v>
      </c>
      <c r="G33" s="3">
        <v>0</v>
      </c>
      <c r="I33" s="3">
        <v>0</v>
      </c>
      <c r="K33" s="9">
        <f t="shared" si="1"/>
        <v>98306</v>
      </c>
    </row>
    <row r="34" spans="1:11">
      <c r="B34" s="1" t="s">
        <v>19</v>
      </c>
      <c r="C34" s="3">
        <v>1397176.2</v>
      </c>
      <c r="E34" s="3">
        <f>2757003.9-C34</f>
        <v>1359827.7</v>
      </c>
      <c r="G34" s="3">
        <v>0</v>
      </c>
      <c r="I34" s="3">
        <v>0</v>
      </c>
      <c r="K34" s="9">
        <f t="shared" si="1"/>
        <v>2757003.9</v>
      </c>
    </row>
    <row r="35" spans="1:11">
      <c r="B35" s="1" t="s">
        <v>20</v>
      </c>
      <c r="C35" s="3">
        <v>143752.9</v>
      </c>
      <c r="E35" s="3">
        <f>702657.1-C35</f>
        <v>558904.19999999995</v>
      </c>
      <c r="G35" s="3">
        <v>0</v>
      </c>
      <c r="I35" s="3">
        <v>0</v>
      </c>
      <c r="K35" s="9">
        <f t="shared" si="1"/>
        <v>702657.1</v>
      </c>
    </row>
    <row r="36" spans="1:11">
      <c r="B36" s="1" t="s">
        <v>21</v>
      </c>
      <c r="C36" s="3">
        <v>75908.92</v>
      </c>
      <c r="E36" s="3">
        <f>173847.81-C36</f>
        <v>97938.89</v>
      </c>
      <c r="G36" s="3">
        <v>0</v>
      </c>
      <c r="I36" s="3">
        <v>0</v>
      </c>
      <c r="K36" s="9">
        <f t="shared" si="1"/>
        <v>173847.81</v>
      </c>
    </row>
    <row r="37" spans="1:11">
      <c r="B37" s="1" t="s">
        <v>22</v>
      </c>
      <c r="C37" s="3">
        <v>69900</v>
      </c>
      <c r="E37" s="3">
        <f>131990-C37</f>
        <v>62090</v>
      </c>
      <c r="G37" s="3">
        <v>0</v>
      </c>
      <c r="I37" s="3">
        <v>0</v>
      </c>
      <c r="K37" s="9">
        <f t="shared" si="1"/>
        <v>131990</v>
      </c>
    </row>
    <row r="38" spans="1:11">
      <c r="B38" s="1" t="s">
        <v>23</v>
      </c>
      <c r="C38" s="3">
        <v>0</v>
      </c>
      <c r="E38" s="3">
        <f t="shared" ref="E38" si="2">0-C38</f>
        <v>0</v>
      </c>
      <c r="G38" s="3">
        <v>0</v>
      </c>
      <c r="I38" s="3">
        <v>0</v>
      </c>
      <c r="K38" s="9">
        <f t="shared" si="1"/>
        <v>0</v>
      </c>
    </row>
    <row r="39" spans="1:11">
      <c r="B39" s="1" t="s">
        <v>24</v>
      </c>
      <c r="C39" s="3">
        <v>0</v>
      </c>
      <c r="E39" s="3">
        <f>10226-C39</f>
        <v>10226</v>
      </c>
      <c r="G39" s="3">
        <v>0</v>
      </c>
      <c r="I39" s="3">
        <v>0</v>
      </c>
      <c r="K39" s="9">
        <f t="shared" si="1"/>
        <v>10226</v>
      </c>
    </row>
    <row r="40" spans="1:11">
      <c r="B40" s="1" t="s">
        <v>25</v>
      </c>
      <c r="C40" s="3">
        <v>416640</v>
      </c>
      <c r="E40" s="3">
        <f>868000-C40</f>
        <v>451360</v>
      </c>
      <c r="G40" s="3">
        <v>0</v>
      </c>
      <c r="I40" s="3">
        <v>0</v>
      </c>
      <c r="K40" s="9">
        <f t="shared" si="1"/>
        <v>868000</v>
      </c>
    </row>
    <row r="41" spans="1:11">
      <c r="A41" s="2"/>
      <c r="B41" s="2" t="s">
        <v>26</v>
      </c>
      <c r="C41" s="5">
        <f>SUM(C30:C40)</f>
        <v>9882550.9499999993</v>
      </c>
      <c r="D41" s="2"/>
      <c r="E41" s="5">
        <f>SUM(E30:E40)</f>
        <v>10591060.789999999</v>
      </c>
      <c r="F41" s="2"/>
      <c r="G41" s="5">
        <f>SUM(G30:G40)</f>
        <v>0</v>
      </c>
      <c r="H41" s="2"/>
      <c r="I41" s="5">
        <f>SUM(I30:I40)</f>
        <v>0</v>
      </c>
      <c r="K41" s="5">
        <f>C41+E41+G41+I41</f>
        <v>20473611.739999998</v>
      </c>
    </row>
    <row r="42" spans="1:11" ht="21.75" thickBot="1">
      <c r="B42" s="2" t="s">
        <v>34</v>
      </c>
      <c r="C42" s="4">
        <f>C18-C41</f>
        <v>2668001.6500000004</v>
      </c>
      <c r="D42" s="2"/>
      <c r="E42" s="4">
        <f>E18-E41</f>
        <v>2852010.5300000012</v>
      </c>
      <c r="F42" s="2"/>
      <c r="G42" s="4">
        <f>G18-G41</f>
        <v>0</v>
      </c>
      <c r="H42" s="2"/>
      <c r="I42" s="4">
        <f>I18-I41</f>
        <v>0</v>
      </c>
      <c r="K42" s="6">
        <f>K18-K41</f>
        <v>5520012.1800000034</v>
      </c>
    </row>
    <row r="43" spans="1:11" ht="21.75" thickTop="1"/>
    <row r="48" spans="1:11">
      <c r="A48" s="11" t="s">
        <v>28</v>
      </c>
      <c r="B48" s="11"/>
      <c r="C48" s="11"/>
      <c r="D48" s="11" t="s">
        <v>29</v>
      </c>
      <c r="E48" s="11"/>
      <c r="F48" s="11"/>
      <c r="G48" s="11"/>
      <c r="H48" s="7"/>
      <c r="I48" s="11" t="s">
        <v>30</v>
      </c>
      <c r="J48" s="11"/>
      <c r="K48" s="11"/>
    </row>
    <row r="49" spans="1:11">
      <c r="A49" s="11" t="s">
        <v>31</v>
      </c>
      <c r="B49" s="11"/>
      <c r="C49" s="11"/>
      <c r="D49" s="11" t="s">
        <v>32</v>
      </c>
      <c r="E49" s="11"/>
      <c r="F49" s="11"/>
      <c r="G49" s="11"/>
      <c r="H49" s="7"/>
      <c r="I49" s="11" t="s">
        <v>33</v>
      </c>
      <c r="J49" s="11"/>
      <c r="K49" s="11"/>
    </row>
  </sheetData>
  <mergeCells count="12">
    <mergeCell ref="A48:C48"/>
    <mergeCell ref="D48:G48"/>
    <mergeCell ref="I48:K48"/>
    <mergeCell ref="A49:C49"/>
    <mergeCell ref="D49:G49"/>
    <mergeCell ref="I49:K49"/>
    <mergeCell ref="A26:K26"/>
    <mergeCell ref="A1:K1"/>
    <mergeCell ref="A2:K2"/>
    <mergeCell ref="A3:K3"/>
    <mergeCell ref="A4:K4"/>
    <mergeCell ref="A5:K5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ไตรมาสที่ 2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</dc:creator>
  <cp:lastModifiedBy>August</cp:lastModifiedBy>
  <cp:lastPrinted>2019-04-04T07:19:15Z</cp:lastPrinted>
  <dcterms:created xsi:type="dcterms:W3CDTF">2017-12-01T06:37:15Z</dcterms:created>
  <dcterms:modified xsi:type="dcterms:W3CDTF">2019-05-27T02:11:55Z</dcterms:modified>
</cp:coreProperties>
</file>